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2" windowWidth="14940" windowHeight="8328" activeTab="0"/>
  </bookViews>
  <sheets>
    <sheet name="逸仙館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<sst xmlns="http://schemas.openxmlformats.org/spreadsheetml/2006/main" count="35" uniqueCount="30">
  <si>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場地維護費
 (08:00-12:00)</t>
  </si>
  <si>
    <t>場地維護費
 (13:00-17:00)</t>
  </si>
  <si>
    <t>清潔費
(每時段)</t>
  </si>
  <si>
    <t>空調使用費
(每時段)</t>
  </si>
  <si>
    <t>電費
(每時段)</t>
  </si>
  <si>
    <t>使用時段</t>
  </si>
  <si>
    <t>迴廊(每時段)</t>
  </si>
  <si>
    <t>平台鋼琴(每日)</t>
  </si>
  <si>
    <t>借用內容</t>
  </si>
  <si>
    <t>國立中山大學藝文中心逸仙館場地租用費用計算表</t>
  </si>
  <si>
    <t>請在使用各時段鍵入使用時段數字, 即可自動計算費用.</t>
  </si>
  <si>
    <t>費用小計</t>
  </si>
  <si>
    <t>正式演出</t>
  </si>
  <si>
    <t>平常日</t>
  </si>
  <si>
    <t>週末</t>
  </si>
  <si>
    <t>側投影機</t>
  </si>
  <si>
    <t>週邊</t>
  </si>
  <si>
    <t>借用單位:</t>
  </si>
  <si>
    <t>借用期間:</t>
  </si>
  <si>
    <t>裝台彩排</t>
  </si>
  <si>
    <t>拆台</t>
  </si>
  <si>
    <t>場地維護費
 (18:00-22:00)
(22:00-02:00僅拆台使用)</t>
  </si>
  <si>
    <t xml:space="preserve"> 校外單位
(含營業稅)</t>
  </si>
  <si>
    <t xml:space="preserve"> 校內單位
(含營業稅)</t>
  </si>
  <si>
    <t xml:space="preserve"> 校內單位
(不含營業稅)</t>
  </si>
  <si>
    <t>費用總計</t>
  </si>
  <si>
    <t>單槍投影機
(每時段)
16000流明以上</t>
  </si>
  <si>
    <t>單槍投影機
(每時段)
16000流明以下</t>
  </si>
  <si>
    <t>拆台超時費用
(每小時)</t>
  </si>
  <si>
    <t>休息日加班費
(每時段)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</si>
</sst>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m&quot;月&quot;d&quot;日&quot;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</numFmts>
  <fonts count="45">
    <font>
      <sz val="12"/>
      <name val="新細明體"/>
      <family val="1"/>
    </font>
    <font>
      <sz val="14"/>
      <name val="標楷體"/>
      <family val="4"/>
    </font>
    <font>
      <sz val="11"/>
      <name val="新細明體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1"/>
      <color indexed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name val="Calibri"/>
      <family val="1"/>
    </font>
    <font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 indent="2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84" fontId="43" fillId="0" borderId="18" xfId="33" applyNumberFormat="1" applyFont="1" applyBorder="1" applyAlignment="1">
      <alignment horizontal="center" vertical="center"/>
    </xf>
    <xf numFmtId="184" fontId="43" fillId="0" borderId="19" xfId="33" applyNumberFormat="1" applyFont="1" applyBorder="1" applyAlignment="1">
      <alignment horizontal="center" vertical="center"/>
    </xf>
    <xf numFmtId="184" fontId="43" fillId="0" borderId="10" xfId="33" applyNumberFormat="1" applyFont="1" applyBorder="1" applyAlignment="1" applyProtection="1">
      <alignment horizontal="center" vertical="center"/>
      <protection/>
    </xf>
    <xf numFmtId="184" fontId="43" fillId="0" borderId="13" xfId="33" applyNumberFormat="1" applyFont="1" applyBorder="1" applyAlignment="1" applyProtection="1">
      <alignment horizontal="center" vertical="center"/>
      <protection/>
    </xf>
    <xf numFmtId="184" fontId="43" fillId="0" borderId="11" xfId="33" applyNumberFormat="1" applyFont="1" applyBorder="1" applyAlignment="1" applyProtection="1">
      <alignment horizontal="center" vertical="center"/>
      <protection/>
    </xf>
    <xf numFmtId="179" fontId="2" fillId="33" borderId="20" xfId="0" applyNumberFormat="1" applyFont="1" applyFill="1" applyBorder="1" applyAlignment="1" applyProtection="1">
      <alignment vertical="center"/>
      <protection/>
    </xf>
    <xf numFmtId="179" fontId="2" fillId="33" borderId="21" xfId="0" applyNumberFormat="1" applyFont="1" applyFill="1" applyBorder="1" applyAlignment="1" applyProtection="1">
      <alignment vertical="center"/>
      <protection/>
    </xf>
    <xf numFmtId="184" fontId="43" fillId="0" borderId="14" xfId="33" applyNumberFormat="1" applyFont="1" applyBorder="1" applyAlignment="1">
      <alignment horizontal="center" vertical="center" wrapText="1"/>
    </xf>
    <xf numFmtId="184" fontId="43" fillId="0" borderId="22" xfId="33" applyNumberFormat="1" applyFont="1" applyBorder="1" applyAlignment="1">
      <alignment horizontal="center" vertical="center" wrapText="1"/>
    </xf>
    <xf numFmtId="184" fontId="43" fillId="0" borderId="23" xfId="33" applyNumberFormat="1" applyFont="1" applyBorder="1" applyAlignment="1">
      <alignment horizontal="center" vertical="center"/>
    </xf>
    <xf numFmtId="184" fontId="43" fillId="0" borderId="14" xfId="33" applyNumberFormat="1" applyFont="1" applyBorder="1" applyAlignment="1">
      <alignment horizontal="center" vertical="center"/>
    </xf>
    <xf numFmtId="184" fontId="43" fillId="0" borderId="15" xfId="33" applyNumberFormat="1" applyFont="1" applyBorder="1" applyAlignment="1">
      <alignment horizontal="center" vertical="center"/>
    </xf>
    <xf numFmtId="184" fontId="43" fillId="0" borderId="24" xfId="33" applyNumberFormat="1" applyFont="1" applyBorder="1" applyAlignment="1">
      <alignment horizontal="center" vertical="center"/>
    </xf>
    <xf numFmtId="184" fontId="43" fillId="0" borderId="25" xfId="33" applyNumberFormat="1" applyFont="1" applyBorder="1" applyAlignment="1">
      <alignment horizontal="center" vertical="center"/>
    </xf>
    <xf numFmtId="184" fontId="43" fillId="2" borderId="10" xfId="33" applyNumberFormat="1" applyFont="1" applyFill="1" applyBorder="1" applyAlignment="1">
      <alignment horizontal="center" vertical="center" wrapText="1"/>
    </xf>
    <xf numFmtId="184" fontId="43" fillId="2" borderId="20" xfId="33" applyNumberFormat="1" applyFont="1" applyFill="1" applyBorder="1" applyAlignment="1">
      <alignment horizontal="center" vertical="center" wrapText="1"/>
    </xf>
    <xf numFmtId="184" fontId="44" fillId="2" borderId="10" xfId="33" applyNumberFormat="1" applyFont="1" applyFill="1" applyBorder="1" applyAlignment="1">
      <alignment horizontal="center" vertical="center" wrapText="1"/>
    </xf>
    <xf numFmtId="184" fontId="43" fillId="2" borderId="11" xfId="33" applyNumberFormat="1" applyFont="1" applyFill="1" applyBorder="1" applyAlignment="1">
      <alignment horizontal="center" vertical="center"/>
    </xf>
    <xf numFmtId="184" fontId="43" fillId="2" borderId="10" xfId="33" applyNumberFormat="1" applyFont="1" applyFill="1" applyBorder="1" applyAlignment="1">
      <alignment horizontal="center" vertical="center"/>
    </xf>
    <xf numFmtId="184" fontId="43" fillId="2" borderId="13" xfId="33" applyNumberFormat="1" applyFont="1" applyFill="1" applyBorder="1" applyAlignment="1">
      <alignment horizontal="center" vertical="center"/>
    </xf>
    <xf numFmtId="184" fontId="43" fillId="2" borderId="12" xfId="33" applyNumberFormat="1" applyFont="1" applyFill="1" applyBorder="1" applyAlignment="1">
      <alignment horizontal="center" vertical="center"/>
    </xf>
    <xf numFmtId="184" fontId="43" fillId="2" borderId="26" xfId="33" applyNumberFormat="1" applyFont="1" applyFill="1" applyBorder="1" applyAlignment="1">
      <alignment horizontal="center" vertical="center"/>
    </xf>
    <xf numFmtId="184" fontId="43" fillId="0" borderId="27" xfId="33" applyNumberFormat="1" applyFont="1" applyBorder="1" applyAlignment="1">
      <alignment horizontal="center" vertical="center" wrapText="1"/>
    </xf>
    <xf numFmtId="184" fontId="43" fillId="0" borderId="18" xfId="33" applyNumberFormat="1" applyFont="1" applyBorder="1" applyAlignment="1">
      <alignment horizontal="center" vertical="center" wrapText="1"/>
    </xf>
    <xf numFmtId="184" fontId="43" fillId="0" borderId="28" xfId="33" applyNumberFormat="1" applyFont="1" applyBorder="1" applyAlignment="1">
      <alignment horizontal="center" vertical="center"/>
    </xf>
    <xf numFmtId="184" fontId="43" fillId="0" borderId="27" xfId="33" applyNumberFormat="1" applyFont="1" applyBorder="1" applyAlignment="1">
      <alignment horizontal="center" vertical="center"/>
    </xf>
    <xf numFmtId="184" fontId="43" fillId="0" borderId="29" xfId="33" applyNumberFormat="1" applyFont="1" applyBorder="1" applyAlignment="1">
      <alignment horizontal="center" vertical="center"/>
    </xf>
    <xf numFmtId="184" fontId="43" fillId="0" borderId="30" xfId="33" applyNumberFormat="1" applyFont="1" applyBorder="1" applyAlignment="1">
      <alignment horizontal="center" vertical="center"/>
    </xf>
    <xf numFmtId="184" fontId="43" fillId="2" borderId="20" xfId="33" applyNumberFormat="1" applyFont="1" applyFill="1" applyBorder="1" applyAlignment="1">
      <alignment horizontal="center" vertical="center"/>
    </xf>
    <xf numFmtId="184" fontId="43" fillId="0" borderId="11" xfId="33" applyNumberFormat="1" applyFont="1" applyFill="1" applyBorder="1" applyAlignment="1" applyProtection="1">
      <alignment horizontal="center" vertical="center"/>
      <protection/>
    </xf>
    <xf numFmtId="184" fontId="43" fillId="0" borderId="26" xfId="33" applyNumberFormat="1" applyFont="1" applyBorder="1" applyAlignment="1" applyProtection="1">
      <alignment horizontal="center" vertical="center"/>
      <protection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zoomScalePageLayoutView="0" workbookViewId="0" topLeftCell="A3">
      <selection activeCell="Q21" sqref="Q21"/>
    </sheetView>
  </sheetViews>
  <sheetFormatPr defaultColWidth="9.00390625" defaultRowHeight="16.5"/>
  <cols>
    <col min="1" max="1" width="3.375" style="2" customWidth="1"/>
    <col min="2" max="2" width="14.00390625" style="2" customWidth="1"/>
    <col min="3" max="3" width="11.75390625" style="3" customWidth="1"/>
    <col min="4" max="4" width="5.25390625" style="3" customWidth="1"/>
    <col min="5" max="5" width="12.125" style="3" customWidth="1"/>
    <col min="6" max="6" width="5.00390625" style="3" customWidth="1"/>
    <col min="7" max="7" width="11.75390625" style="3" customWidth="1"/>
    <col min="8" max="8" width="4.50390625" style="3" customWidth="1"/>
    <col min="9" max="9" width="8.875" style="3" customWidth="1"/>
    <col min="10" max="10" width="4.625" style="3" customWidth="1"/>
    <col min="11" max="11" width="11.25390625" style="3" customWidth="1"/>
    <col min="12" max="12" width="4.875" style="3" customWidth="1"/>
    <col min="13" max="13" width="8.25390625" style="3" customWidth="1"/>
    <col min="14" max="14" width="4.875" style="2" customWidth="1"/>
    <col min="15" max="15" width="9.75390625" style="2" customWidth="1"/>
    <col min="16" max="16" width="9.625" style="2" customWidth="1"/>
    <col min="17" max="17" width="11.375" style="2" customWidth="1"/>
    <col min="18" max="16384" width="9.00390625" style="2" customWidth="1"/>
  </cols>
  <sheetData>
    <row r="2" spans="1:13" s="9" customFormat="1" ht="19.5">
      <c r="A2" s="8" t="s">
        <v>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5">
      <c r="A3" s="7"/>
    </row>
    <row r="4" ht="15">
      <c r="A4" s="2" t="s">
        <v>17</v>
      </c>
    </row>
    <row r="5" spans="1:4" ht="28.5" customHeight="1">
      <c r="A5" s="66" t="s">
        <v>18</v>
      </c>
      <c r="B5" s="66"/>
      <c r="C5" s="66"/>
      <c r="D5" s="66"/>
    </row>
    <row r="6" ht="20.25" customHeight="1" thickBot="1">
      <c r="A6" s="11" t="s">
        <v>10</v>
      </c>
    </row>
    <row r="7" spans="1:17" ht="20.25" customHeight="1" thickBot="1">
      <c r="A7" s="67" t="s">
        <v>8</v>
      </c>
      <c r="B7" s="68"/>
      <c r="C7" s="71" t="s">
        <v>0</v>
      </c>
      <c r="D7" s="49" t="s">
        <v>5</v>
      </c>
      <c r="E7" s="51" t="s">
        <v>1</v>
      </c>
      <c r="F7" s="49" t="s">
        <v>5</v>
      </c>
      <c r="G7" s="51" t="s">
        <v>21</v>
      </c>
      <c r="H7" s="49" t="s">
        <v>5</v>
      </c>
      <c r="I7" s="51" t="s">
        <v>2</v>
      </c>
      <c r="J7" s="49" t="s">
        <v>5</v>
      </c>
      <c r="K7" s="51" t="s">
        <v>3</v>
      </c>
      <c r="L7" s="49" t="s">
        <v>5</v>
      </c>
      <c r="M7" s="51" t="s">
        <v>4</v>
      </c>
      <c r="N7" s="49" t="s">
        <v>5</v>
      </c>
      <c r="O7" s="53" t="s">
        <v>11</v>
      </c>
      <c r="P7" s="54"/>
      <c r="Q7" s="55"/>
    </row>
    <row r="8" spans="1:17" ht="53.25" customHeight="1" thickBot="1">
      <c r="A8" s="69"/>
      <c r="B8" s="70"/>
      <c r="C8" s="72"/>
      <c r="D8" s="50"/>
      <c r="E8" s="52"/>
      <c r="F8" s="50"/>
      <c r="G8" s="52"/>
      <c r="H8" s="50"/>
      <c r="I8" s="52"/>
      <c r="J8" s="50"/>
      <c r="K8" s="52"/>
      <c r="L8" s="50"/>
      <c r="M8" s="52"/>
      <c r="N8" s="50"/>
      <c r="O8" s="16" t="s">
        <v>22</v>
      </c>
      <c r="P8" s="17" t="s">
        <v>23</v>
      </c>
      <c r="Q8" s="17" t="s">
        <v>24</v>
      </c>
    </row>
    <row r="9" spans="1:17" ht="27.75" customHeight="1">
      <c r="A9" s="57" t="s">
        <v>19</v>
      </c>
      <c r="B9" s="58"/>
      <c r="C9" s="25">
        <v>0</v>
      </c>
      <c r="D9" s="32"/>
      <c r="E9" s="40">
        <v>0</v>
      </c>
      <c r="F9" s="32">
        <v>1</v>
      </c>
      <c r="G9" s="40">
        <v>0</v>
      </c>
      <c r="H9" s="32"/>
      <c r="I9" s="43">
        <v>5000</v>
      </c>
      <c r="J9" s="36"/>
      <c r="K9" s="43">
        <v>5000</v>
      </c>
      <c r="L9" s="36"/>
      <c r="M9" s="43">
        <v>600</v>
      </c>
      <c r="N9" s="36"/>
      <c r="O9" s="20">
        <f>(I9*J9*0.5+K9*L9+M9*N9)*1.05</f>
        <v>0</v>
      </c>
      <c r="P9" s="20">
        <f>(I9*J9*0.5+K9*L9+M9*N9)*1.05</f>
        <v>0</v>
      </c>
      <c r="Q9" s="20">
        <f>I9*J9*0.5+K9*L9+M9*N9</f>
        <v>0</v>
      </c>
    </row>
    <row r="10" spans="1:17" ht="27" customHeight="1" thickBot="1">
      <c r="A10" s="73" t="s">
        <v>20</v>
      </c>
      <c r="B10" s="74"/>
      <c r="C10" s="26">
        <v>0</v>
      </c>
      <c r="D10" s="33"/>
      <c r="E10" s="41">
        <v>0</v>
      </c>
      <c r="F10" s="33">
        <v>1</v>
      </c>
      <c r="G10" s="41">
        <v>0</v>
      </c>
      <c r="H10" s="33"/>
      <c r="I10" s="18">
        <v>5000</v>
      </c>
      <c r="J10" s="46"/>
      <c r="K10" s="18">
        <v>5000</v>
      </c>
      <c r="L10" s="46"/>
      <c r="M10" s="18">
        <v>600</v>
      </c>
      <c r="N10" s="46"/>
      <c r="O10" s="22">
        <f>(I10*J10*0.5+K10*L10+M10*N10)*1.05</f>
        <v>0</v>
      </c>
      <c r="P10" s="22">
        <f>(I10*J10*0.5+K10*L10+M10*N10)*1.05</f>
        <v>0</v>
      </c>
      <c r="Q10" s="22">
        <f>I10*J10*0.5+K10*L10+M10*N10</f>
        <v>0</v>
      </c>
    </row>
    <row r="11" spans="1:17" ht="33.75" customHeight="1">
      <c r="A11" s="64" t="s">
        <v>12</v>
      </c>
      <c r="B11" s="14" t="s">
        <v>13</v>
      </c>
      <c r="C11" s="25">
        <v>18400</v>
      </c>
      <c r="D11" s="34"/>
      <c r="E11" s="40">
        <v>18400</v>
      </c>
      <c r="F11" s="34"/>
      <c r="G11" s="40">
        <v>22400</v>
      </c>
      <c r="H11" s="32"/>
      <c r="I11" s="43">
        <v>5000</v>
      </c>
      <c r="J11" s="36"/>
      <c r="K11" s="43">
        <v>5000</v>
      </c>
      <c r="L11" s="36"/>
      <c r="M11" s="43">
        <v>600</v>
      </c>
      <c r="N11" s="36"/>
      <c r="O11" s="20">
        <f>((C11*D11)+(E11*F11)+(G11*H11)+(I11*J11)+(M11*N11)+(K11*L11))*1.05</f>
        <v>0</v>
      </c>
      <c r="P11" s="20">
        <f>((C11*D11+E11*F11+G11*H11)*0.8+I11*J11+K11*L11+M11*N11)*1.05</f>
        <v>0</v>
      </c>
      <c r="Q11" s="20">
        <f>(C11*D11+E11*F11+G11*H11)*0.8+I11*J11+K11*L11+M11*N11</f>
        <v>0</v>
      </c>
    </row>
    <row r="12" spans="1:17" ht="33" customHeight="1" thickBot="1">
      <c r="A12" s="65"/>
      <c r="B12" s="15" t="s">
        <v>14</v>
      </c>
      <c r="C12" s="27">
        <v>24400</v>
      </c>
      <c r="D12" s="35"/>
      <c r="E12" s="42">
        <v>24400</v>
      </c>
      <c r="F12" s="35"/>
      <c r="G12" s="42">
        <v>32400</v>
      </c>
      <c r="H12" s="35"/>
      <c r="I12" s="42">
        <v>5000</v>
      </c>
      <c r="J12" s="35"/>
      <c r="K12" s="42">
        <v>5000</v>
      </c>
      <c r="L12" s="35"/>
      <c r="M12" s="42">
        <v>600</v>
      </c>
      <c r="N12" s="35"/>
      <c r="O12" s="22">
        <f>((C12*D12)+(E12*F12)+(G12*H12)+(I12*J12)+(M12*N12)+(K12*L12))*1.05</f>
        <v>0</v>
      </c>
      <c r="P12" s="47">
        <f>((C12*D12+E12*F12+G12*H12)*0.8+I12*J12+K12*L12+M12*N12)*1.05</f>
        <v>0</v>
      </c>
      <c r="Q12" s="22">
        <f>(C12*D12+E12*F12+G12*H12)*0.8+I12*J12+K12*L12+M12*N12</f>
        <v>0</v>
      </c>
    </row>
    <row r="13" spans="1:17" ht="28.5" customHeight="1">
      <c r="A13" s="64" t="s">
        <v>16</v>
      </c>
      <c r="B13" s="5" t="s">
        <v>6</v>
      </c>
      <c r="C13" s="28">
        <v>3500</v>
      </c>
      <c r="D13" s="36"/>
      <c r="E13" s="43">
        <v>3500</v>
      </c>
      <c r="F13" s="36"/>
      <c r="G13" s="43">
        <v>3500</v>
      </c>
      <c r="H13" s="36"/>
      <c r="I13" s="43"/>
      <c r="J13" s="36"/>
      <c r="K13" s="43"/>
      <c r="L13" s="36"/>
      <c r="M13" s="43"/>
      <c r="N13" s="36"/>
      <c r="O13" s="20">
        <f>((C13*D13)+(E13*F13)+(G13*H13))*1.05</f>
        <v>0</v>
      </c>
      <c r="P13" s="20">
        <f>((C13*D13)+(E13*F13)+(G13*H13))*1.05</f>
        <v>0</v>
      </c>
      <c r="Q13" s="20">
        <f>(C13*D13)+(E13*F13)+(G13*H13)</f>
        <v>0</v>
      </c>
    </row>
    <row r="14" spans="1:17" ht="46.5" customHeight="1">
      <c r="A14" s="75"/>
      <c r="B14" s="13" t="s">
        <v>26</v>
      </c>
      <c r="C14" s="29">
        <v>10000</v>
      </c>
      <c r="D14" s="37"/>
      <c r="E14" s="44">
        <v>10000</v>
      </c>
      <c r="F14" s="37"/>
      <c r="G14" s="44">
        <v>10000</v>
      </c>
      <c r="H14" s="37"/>
      <c r="I14" s="44"/>
      <c r="J14" s="37"/>
      <c r="K14" s="44"/>
      <c r="L14" s="37"/>
      <c r="M14" s="44"/>
      <c r="N14" s="37"/>
      <c r="O14" s="21">
        <f>((C14*D14)+(E14*F14)+(G14*H14))*1.05</f>
        <v>0</v>
      </c>
      <c r="P14" s="21">
        <f>((C14*D14)+(E14*F14)+(G14*H14))*1.05</f>
        <v>0</v>
      </c>
      <c r="Q14" s="21">
        <f>(C14*D14)+(E14*F14)+(G14*H14)</f>
        <v>0</v>
      </c>
    </row>
    <row r="15" spans="1:17" ht="45" customHeight="1">
      <c r="A15" s="75"/>
      <c r="B15" s="13" t="s">
        <v>27</v>
      </c>
      <c r="C15" s="30">
        <v>3000</v>
      </c>
      <c r="D15" s="38"/>
      <c r="E15" s="45">
        <v>3000</v>
      </c>
      <c r="F15" s="38"/>
      <c r="G15" s="45">
        <v>3000</v>
      </c>
      <c r="H15" s="38"/>
      <c r="I15" s="45"/>
      <c r="J15" s="38"/>
      <c r="K15" s="45"/>
      <c r="L15" s="38"/>
      <c r="M15" s="45"/>
      <c r="N15" s="38"/>
      <c r="O15" s="21">
        <f>((C15*D15)+(E15*F15)+(G15*H15))*1.05</f>
        <v>0</v>
      </c>
      <c r="P15" s="21">
        <f>((C15*D15)+(E15*F15)+(G15*H15))*1.05</f>
        <v>0</v>
      </c>
      <c r="Q15" s="21">
        <f>(C15*D15)+(E15*F15)+(G15*H15)</f>
        <v>0</v>
      </c>
    </row>
    <row r="16" spans="1:17" ht="32.25" customHeight="1">
      <c r="A16" s="75"/>
      <c r="B16" s="12" t="s">
        <v>15</v>
      </c>
      <c r="C16" s="30">
        <v>2000</v>
      </c>
      <c r="D16" s="38"/>
      <c r="E16" s="45">
        <v>2000</v>
      </c>
      <c r="F16" s="38"/>
      <c r="G16" s="45">
        <v>2000</v>
      </c>
      <c r="H16" s="38"/>
      <c r="I16" s="45"/>
      <c r="J16" s="38"/>
      <c r="K16" s="45"/>
      <c r="L16" s="38"/>
      <c r="M16" s="45"/>
      <c r="N16" s="38"/>
      <c r="O16" s="21">
        <f>((C16*D16)+(E16*F16)+(G16*H16))*1.05</f>
        <v>0</v>
      </c>
      <c r="P16" s="21">
        <f>((C16*D16)+(E16*F16)+(G16*H16))*1.05</f>
        <v>0</v>
      </c>
      <c r="Q16" s="21">
        <f>(C16*D16)+(E16*F16)+(G16*H16)</f>
        <v>0</v>
      </c>
    </row>
    <row r="17" spans="1:17" ht="30" customHeight="1" thickBot="1">
      <c r="A17" s="65"/>
      <c r="B17" s="6" t="s">
        <v>7</v>
      </c>
      <c r="C17" s="27">
        <v>3000</v>
      </c>
      <c r="D17" s="35"/>
      <c r="E17" s="42"/>
      <c r="F17" s="35"/>
      <c r="G17" s="42"/>
      <c r="H17" s="35"/>
      <c r="I17" s="42"/>
      <c r="J17" s="35"/>
      <c r="K17" s="42"/>
      <c r="L17" s="35"/>
      <c r="M17" s="42"/>
      <c r="N17" s="35"/>
      <c r="O17" s="22">
        <f>C17*D17*1.05</f>
        <v>0</v>
      </c>
      <c r="P17" s="22">
        <f>C17*D17*1.05</f>
        <v>0</v>
      </c>
      <c r="Q17" s="22">
        <f>C17*D17</f>
        <v>0</v>
      </c>
    </row>
    <row r="18" spans="1:17" ht="30" customHeight="1" thickBot="1">
      <c r="A18" s="62" t="s">
        <v>28</v>
      </c>
      <c r="B18" s="63"/>
      <c r="C18" s="31">
        <v>2000</v>
      </c>
      <c r="D18" s="39"/>
      <c r="E18" s="19"/>
      <c r="F18" s="39"/>
      <c r="G18" s="19"/>
      <c r="H18" s="39"/>
      <c r="I18" s="19"/>
      <c r="J18" s="39"/>
      <c r="K18" s="19"/>
      <c r="L18" s="39"/>
      <c r="M18" s="19"/>
      <c r="N18" s="39"/>
      <c r="O18" s="48">
        <f>C18*D18*1.05</f>
        <v>0</v>
      </c>
      <c r="P18" s="48">
        <f>C18*D18*1.05</f>
        <v>0</v>
      </c>
      <c r="Q18" s="48">
        <f>C18*D18</f>
        <v>0</v>
      </c>
    </row>
    <row r="19" spans="1:17" ht="30" customHeight="1" thickBot="1">
      <c r="A19" s="62" t="s">
        <v>29</v>
      </c>
      <c r="B19" s="63"/>
      <c r="C19" s="31">
        <v>4000</v>
      </c>
      <c r="D19" s="39"/>
      <c r="E19" s="19"/>
      <c r="F19" s="39"/>
      <c r="G19" s="19"/>
      <c r="H19" s="39"/>
      <c r="I19" s="19"/>
      <c r="J19" s="39"/>
      <c r="K19" s="19"/>
      <c r="L19" s="39"/>
      <c r="M19" s="19"/>
      <c r="N19" s="39"/>
      <c r="O19" s="48">
        <f>C19*D19*1.05</f>
        <v>0</v>
      </c>
      <c r="P19" s="48">
        <f>C19*D19*1.05</f>
        <v>0</v>
      </c>
      <c r="Q19" s="48">
        <f>C19*D19</f>
        <v>0</v>
      </c>
    </row>
    <row r="20" spans="1:17" ht="30" customHeight="1" thickBot="1">
      <c r="A20" s="59" t="s">
        <v>25</v>
      </c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23">
        <f>SUM(O9:O19)</f>
        <v>0</v>
      </c>
      <c r="P20" s="24">
        <f>SUM(P9:P19)</f>
        <v>0</v>
      </c>
      <c r="Q20" s="24">
        <f>SUM(Q9:Q19)</f>
        <v>0</v>
      </c>
    </row>
    <row r="21" spans="2:12" ht="15.75" customHeight="1">
      <c r="B21" s="4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2:10" ht="19.5">
      <c r="B22" s="4"/>
      <c r="E22" s="56"/>
      <c r="F22" s="56"/>
      <c r="G22" s="56"/>
      <c r="H22" s="56"/>
      <c r="I22" s="56"/>
      <c r="J22" s="56"/>
    </row>
    <row r="23" ht="19.5">
      <c r="B23" s="4"/>
    </row>
    <row r="24" ht="19.5">
      <c r="B24" s="1"/>
    </row>
  </sheetData>
  <sheetProtection/>
  <mergeCells count="28">
    <mergeCell ref="H7:H8"/>
    <mergeCell ref="I7:I8"/>
    <mergeCell ref="K21:L21"/>
    <mergeCell ref="A5:D5"/>
    <mergeCell ref="A7:B8"/>
    <mergeCell ref="C7:C8"/>
    <mergeCell ref="D7:D8"/>
    <mergeCell ref="E7:E8"/>
    <mergeCell ref="F7:F8"/>
    <mergeCell ref="A10:B10"/>
    <mergeCell ref="A13:A17"/>
    <mergeCell ref="G7:G8"/>
    <mergeCell ref="E22:J22"/>
    <mergeCell ref="C21:D21"/>
    <mergeCell ref="E21:F21"/>
    <mergeCell ref="G21:H21"/>
    <mergeCell ref="I21:J21"/>
    <mergeCell ref="A9:B9"/>
    <mergeCell ref="A20:N20"/>
    <mergeCell ref="A18:B18"/>
    <mergeCell ref="A19:B19"/>
    <mergeCell ref="A11:A12"/>
    <mergeCell ref="J7:J8"/>
    <mergeCell ref="K7:K8"/>
    <mergeCell ref="L7:L8"/>
    <mergeCell ref="M7:M8"/>
    <mergeCell ref="N7:N8"/>
    <mergeCell ref="O7:Q7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2020-12-15T06:43:09Z</cp:lastPrinted>
  <dcterms:created xsi:type="dcterms:W3CDTF">2007-08-22T15:10:17Z</dcterms:created>
  <dcterms:modified xsi:type="dcterms:W3CDTF">2020-12-29T02:18:38Z</dcterms:modified>
  <cp:category/>
  <cp:version/>
  <cp:contentType/>
  <cp:contentStatus/>
</cp:coreProperties>
</file>